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/>
  <xr:revisionPtr revIDLastSave="0" documentId="13_ncr:1_{18363937-8FFE-4FCD-A46C-7B85EE419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 statement SLAPI-ABA" sheetId="2" r:id="rId1"/>
    <sheet name="Expenses ING 285920" sheetId="4" r:id="rId2"/>
    <sheet name="Income ING 285920" sheetId="5" r:id="rId3"/>
    <sheet name="Detail several-Office Exp" sheetId="6" r:id="rId4"/>
  </sheets>
  <definedNames>
    <definedName name="_Arcering" hidden="1">#REF!</definedName>
    <definedName name="_Order1" hidden="1">0</definedName>
    <definedName name="_Reeks" hidden="1">#REF!</definedName>
    <definedName name="_Voorbeeld" hidden="1">#REF!</definedName>
    <definedName name="_Zoek" hidden="1">#REF!</definedName>
    <definedName name="AfdrukgebiedIntro" hidden="1">#REF!</definedName>
    <definedName name="AfdrukgebiedSjabloon">'Income statement SLAPI-ABA'!$B$1:$E$23</definedName>
    <definedName name="Bedrijfsopbr">'Income statement SLAPI-ABA'!#REF!</definedName>
    <definedName name="Bedrijfsopbrengst">'Income statement SLAPI-ABA'!#REF!</definedName>
    <definedName name="Brutowinst">'Income statement SLAPI-ABA'!#REF!</definedName>
    <definedName name="COGS">'Income statement SLAPI-ABA'!#REF!</definedName>
    <definedName name="GEGEVENS_01" hidden="1">'Income statement SLAPI-ABA'!#REF!</definedName>
    <definedName name="GEGEVENS_02" hidden="1">'Income statement SLAPI-ABA'!$D$7:$D$9</definedName>
    <definedName name="GEGEVENS_03" hidden="1">'Income statement SLAPI-ABA'!#REF!</definedName>
    <definedName name="GEGEVENS_04" hidden="1">'Income statement SLAPI-ABA'!#REF!</definedName>
    <definedName name="GEGEVENS_05" hidden="1">'Income statement SLAPI-ABA'!#REF!</definedName>
    <definedName name="GEGEVENS_06" hidden="1">'Income statement SLAPI-ABA'!$D$15:$D$21</definedName>
    <definedName name="GEGEVENS_07" hidden="1">'Income statement SLAPI-ABA'!#REF!</definedName>
    <definedName name="GEGEVENS_08" hidden="1">'Income statement SLAPI-ABA'!#REF!</definedName>
    <definedName name="Netto_inkomsten">'Income statement SLAPI-ABA'!$E$25</definedName>
    <definedName name="Netto_verkopen">'Income statement SLAPI-ABA'!$E$11</definedName>
    <definedName name="Overige_inkomsten">'Income statement SLAPI-ABA'!#REF!</definedName>
    <definedName name="_xlnm.Print_Area" localSheetId="0">'Income statement SLAPI-ABA'!$B$1:$E$25</definedName>
    <definedName name="Totale_onkosten">'Income statement SLAPI-ABA'!$E$22</definedName>
    <definedName name="Voorr_beschikbaar">'Income statement SLAPI-ABA'!#REF!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6" l="1"/>
  <c r="B27" i="6"/>
  <c r="B26" i="6"/>
  <c r="B24" i="6"/>
  <c r="B18" i="6"/>
  <c r="O16" i="4"/>
  <c r="B11" i="6"/>
  <c r="M16" i="4"/>
  <c r="L16" i="4"/>
  <c r="I24" i="4"/>
  <c r="N2" i="5"/>
  <c r="M2" i="5"/>
  <c r="L2" i="5"/>
  <c r="K2" i="5"/>
  <c r="J2" i="5"/>
  <c r="I2" i="5"/>
  <c r="H2" i="5"/>
  <c r="G2" i="5"/>
  <c r="F2" i="5"/>
  <c r="E2" i="5"/>
  <c r="D2" i="5"/>
  <c r="C72" i="4" l="1"/>
  <c r="B30" i="6" l="1"/>
  <c r="B34" i="6" s="1"/>
  <c r="C54" i="4"/>
  <c r="B22" i="5"/>
  <c r="D10" i="2"/>
  <c r="O3" i="4"/>
  <c r="O27" i="4"/>
  <c r="E29" i="4"/>
  <c r="D29" i="4"/>
  <c r="O22" i="4"/>
  <c r="D19" i="2" s="1"/>
  <c r="O23" i="4"/>
  <c r="D20" i="2" s="1"/>
  <c r="J29" i="4"/>
  <c r="O17" i="4"/>
  <c r="D18" i="2" s="1"/>
  <c r="D17" i="2"/>
  <c r="O2" i="5"/>
  <c r="D8" i="2" s="1"/>
  <c r="O4" i="5"/>
  <c r="N7" i="5"/>
  <c r="M7" i="5"/>
  <c r="L7" i="5"/>
  <c r="K7" i="5"/>
  <c r="I7" i="5"/>
  <c r="H7" i="5"/>
  <c r="G7" i="5"/>
  <c r="F7" i="5"/>
  <c r="E7" i="5"/>
  <c r="D7" i="5"/>
  <c r="C7" i="5"/>
  <c r="O5" i="5"/>
  <c r="O3" i="5"/>
  <c r="D9" i="2" s="1"/>
  <c r="O4" i="4"/>
  <c r="O5" i="4"/>
  <c r="D15" i="2" s="1"/>
  <c r="O6" i="4"/>
  <c r="D16" i="2" s="1"/>
  <c r="O7" i="4"/>
  <c r="O8" i="4"/>
  <c r="O9" i="4"/>
  <c r="O10" i="4"/>
  <c r="O11" i="4"/>
  <c r="O12" i="4"/>
  <c r="O13" i="4"/>
  <c r="O14" i="4"/>
  <c r="O15" i="4"/>
  <c r="O18" i="4"/>
  <c r="O19" i="4"/>
  <c r="O20" i="4"/>
  <c r="O21" i="4"/>
  <c r="O24" i="4"/>
  <c r="D21" i="2" s="1"/>
  <c r="O25" i="4"/>
  <c r="O26" i="4"/>
  <c r="O2" i="4"/>
  <c r="K29" i="4"/>
  <c r="G29" i="4" l="1"/>
  <c r="C29" i="4"/>
  <c r="J7" i="5"/>
  <c r="E22" i="2"/>
  <c r="N29" i="4"/>
  <c r="M29" i="4"/>
  <c r="I29" i="4"/>
  <c r="H29" i="4"/>
  <c r="F29" i="4"/>
  <c r="L29" i="4"/>
  <c r="O7" i="5"/>
  <c r="O12" i="5" s="1"/>
  <c r="E11" i="2" l="1"/>
  <c r="E25" i="2" s="1"/>
  <c r="E30" i="2" s="1"/>
  <c r="O16" i="5"/>
  <c r="O29" i="4"/>
  <c r="O35" i="4" s="1"/>
</calcChain>
</file>

<file path=xl/sharedStrings.xml><?xml version="1.0" encoding="utf-8"?>
<sst xmlns="http://schemas.openxmlformats.org/spreadsheetml/2006/main" count="170" uniqueCount="100">
  <si>
    <t>Item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</si>
  <si>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</si>
  <si>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</si>
  <si>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</si>
  <si>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</si>
  <si>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</si>
  <si>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</si>
  <si>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</si>
  <si>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</si>
  <si>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</si>
  <si>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</si>
  <si>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</si>
  <si>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</si>
  <si>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</si>
  <si>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NL45 INGB 0008 2859 20</t>
  </si>
  <si>
    <t>Banknummer</t>
  </si>
  <si>
    <t>Bankmutaties</t>
  </si>
  <si>
    <t>Financial statements in euro’s</t>
  </si>
  <si>
    <t>Gifts</t>
  </si>
  <si>
    <t>other income</t>
  </si>
  <si>
    <t>loan repayment</t>
  </si>
  <si>
    <t xml:space="preserve">    Net income</t>
  </si>
  <si>
    <t>Advertising</t>
  </si>
  <si>
    <t>Repayment</t>
  </si>
  <si>
    <t>Bad debts</t>
  </si>
  <si>
    <t>Bank charges</t>
  </si>
  <si>
    <t>Charitable Contributions</t>
  </si>
  <si>
    <t>Commission</t>
  </si>
  <si>
    <t>Contract work</t>
  </si>
  <si>
    <t>Depreciation</t>
  </si>
  <si>
    <t>Subscriptions</t>
  </si>
  <si>
    <t>Staff facilities</t>
  </si>
  <si>
    <t>Insurance</t>
  </si>
  <si>
    <t>Interest</t>
  </si>
  <si>
    <t>Legal and Professional Services</t>
  </si>
  <si>
    <t>Several</t>
  </si>
  <si>
    <t>Office expenses</t>
  </si>
  <si>
    <t>Taxes on salary</t>
  </si>
  <si>
    <t>Postage</t>
  </si>
  <si>
    <t>Rent</t>
  </si>
  <si>
    <t>Repair and maintenance</t>
  </si>
  <si>
    <t>Gas, water and electricity</t>
  </si>
  <si>
    <t>Car costs</t>
  </si>
  <si>
    <t>Salaries</t>
  </si>
  <si>
    <t xml:space="preserve">    Total expenses</t>
  </si>
  <si>
    <t>Net Loss of this period</t>
  </si>
  <si>
    <t>Total</t>
  </si>
  <si>
    <t>Statement of Income and Expenses</t>
  </si>
  <si>
    <t>Income</t>
  </si>
  <si>
    <t>Expenses</t>
  </si>
  <si>
    <t>Gift URCO</t>
  </si>
  <si>
    <t>Student contribution/gift</t>
  </si>
  <si>
    <t>Teacher/Volunteer Allowance</t>
  </si>
  <si>
    <t>Books and licenses VPE</t>
  </si>
  <si>
    <t>ABA Website</t>
  </si>
  <si>
    <t>Administration fee van der Brugge</t>
  </si>
  <si>
    <t>Parking</t>
  </si>
  <si>
    <t>Total several</t>
  </si>
  <si>
    <t>Primera Adam Poort</t>
  </si>
  <si>
    <t>Sleutelhal Amsterdam</t>
  </si>
  <si>
    <t>Primera roja Amsterdam</t>
  </si>
  <si>
    <t>Action 1020 Volendam</t>
  </si>
  <si>
    <t>Mediamarkt Arena</t>
  </si>
  <si>
    <t>Total Office expense</t>
  </si>
  <si>
    <t>Lunch/dinner</t>
  </si>
  <si>
    <t>Supermarket</t>
  </si>
  <si>
    <t>Books and exam</t>
  </si>
  <si>
    <t>Other Gifts</t>
  </si>
  <si>
    <t>Other income</t>
  </si>
  <si>
    <t>Bloemenactief All Rynsburg NLD</t>
  </si>
  <si>
    <t>ACtion1317 Amsterdam</t>
  </si>
  <si>
    <t>Qpark Bijlmerplein</t>
  </si>
  <si>
    <t>Blokker 180 Volendam</t>
  </si>
  <si>
    <t>AMC Amsterdam</t>
  </si>
  <si>
    <t>AH 2248  Edam</t>
  </si>
  <si>
    <t>La Place de Meern</t>
  </si>
  <si>
    <t>Obalada Delicious Suya</t>
  </si>
  <si>
    <t>H.Shigow (catering)</t>
  </si>
  <si>
    <t>Parking De Loodsen Adam</t>
  </si>
  <si>
    <t>P6 Uitgangs driehoek</t>
  </si>
  <si>
    <t>Smile Computers Volendam</t>
  </si>
  <si>
    <t>Microfix NV Leiden</t>
  </si>
  <si>
    <t>Mega Praxis Adam ZO</t>
  </si>
  <si>
    <t>Balance  31-12-2022</t>
  </si>
  <si>
    <t>2023 Stichting Life and Peace International ABA</t>
  </si>
  <si>
    <t>Balance  01-01-2023</t>
  </si>
  <si>
    <t>Argeweb BV</t>
  </si>
  <si>
    <t>Atlantis Almere</t>
  </si>
  <si>
    <t>Parking Adam</t>
  </si>
  <si>
    <t>Total Energies</t>
  </si>
  <si>
    <t>Primera Volendam</t>
  </si>
  <si>
    <t>Bloemenactief Vrede</t>
  </si>
  <si>
    <t>Ikea Adam</t>
  </si>
  <si>
    <t>Parking Leiden</t>
  </si>
  <si>
    <t>Fletcher Leiden</t>
  </si>
  <si>
    <t>Qpark Rijnstraat</t>
  </si>
  <si>
    <t>La Place Hoofddorp</t>
  </si>
  <si>
    <t>Aldi tilburg</t>
  </si>
  <si>
    <t>Zoom fees</t>
  </si>
  <si>
    <t>Ikea/Primera/Blokker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</si>
</sst>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mm/dd/yy"/>
    <numFmt numFmtId="167" formatCode="0_);[Red]\(0\)"/>
    <numFmt numFmtId="168" formatCode="_-&quot;kr&quot;\ * #,##0.00_-;\-&quot;kr&quot;\ * #,##0.00_-;_-&quot;kr&quot;\ * &quot;-&quot;??_-;_-@_-"/>
    <numFmt numFmtId="169" formatCode="_-&quot;kr&quot;\ * #,##0_-;\-&quot;kr&quot;\ * #,##0_-;_-&quot;kr&quot;\ * &quot;-&quot;_-;_-@_-"/>
    <numFmt numFmtId="170" formatCode="#,##0_ ;[Red]\-#,##0\ "/>
    <numFmt numFmtId="171" formatCode="#,##0.00_ ;[Red]\-#,##0.00\ "/>
  </numFmts>
  <fonts count="29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4" tint="-0.499984740745262"/>
      <name val="Arial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</borders>
  <cellStyleXfs count="50">
    <xf numFmtId="170" fontId="0" fillId="0" borderId="0" applyFont="0" applyBorder="0" applyProtection="0">
      <alignment wrapText="1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6" applyNumberFormat="0" applyAlignment="0" applyProtection="0"/>
    <xf numFmtId="0" fontId="16" fillId="8" borderId="7" applyNumberFormat="0" applyAlignment="0" applyProtection="0"/>
    <xf numFmtId="0" fontId="17" fillId="8" borderId="6" applyNumberFormat="0" applyAlignment="0" applyProtection="0"/>
    <xf numFmtId="0" fontId="18" fillId="0" borderId="8" applyNumberFormat="0" applyFill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" fillId="10" borderId="1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6">
    <xf numFmtId="170" fontId="0" fillId="0" borderId="0" xfId="0">
      <alignment wrapText="1"/>
    </xf>
    <xf numFmtId="0" fontId="3" fillId="0" borderId="0" xfId="0" applyNumberFormat="1" applyFont="1" applyProtection="1">
      <alignment wrapText="1"/>
      <protection locked="0"/>
    </xf>
    <xf numFmtId="0" fontId="3" fillId="0" borderId="0" xfId="0" applyNumberFormat="1" applyFont="1">
      <alignment wrapText="1"/>
    </xf>
    <xf numFmtId="0" fontId="3" fillId="0" borderId="0" xfId="0" applyNumberFormat="1" applyFont="1" applyAlignment="1" applyProtection="1">
      <alignment horizontal="left"/>
      <protection locked="0"/>
    </xf>
    <xf numFmtId="0" fontId="7" fillId="2" borderId="0" xfId="0" applyNumberFormat="1" applyFont="1" applyFill="1" applyAlignment="1" applyProtection="1">
      <protection locked="0"/>
    </xf>
    <xf numFmtId="0" fontId="4" fillId="0" borderId="0" xfId="0" applyNumberFormat="1" applyFont="1">
      <alignment wrapText="1"/>
    </xf>
    <xf numFmtId="0" fontId="3" fillId="0" borderId="0" xfId="0" applyNumberFormat="1" applyFont="1" applyAlignment="1" applyProtection="1">
      <alignment horizontal="left" indent="2"/>
      <protection locked="0"/>
    </xf>
    <xf numFmtId="0" fontId="5" fillId="0" borderId="0" xfId="0" applyNumberFormat="1" applyFont="1" applyAlignment="1" applyProtection="1">
      <alignment horizontal="left" indent="2"/>
      <protection locked="0"/>
    </xf>
    <xf numFmtId="0" fontId="3" fillId="0" borderId="0" xfId="0" applyNumberFormat="1" applyFont="1" applyAlignment="1">
      <alignment horizontal="left" indent="2"/>
    </xf>
    <xf numFmtId="170" fontId="0" fillId="0" borderId="12" xfId="0" applyBorder="1" applyAlignment="1"/>
    <xf numFmtId="170" fontId="25" fillId="35" borderId="12" xfId="0" applyFont="1" applyFill="1" applyBorder="1">
      <alignment wrapText="1"/>
    </xf>
    <xf numFmtId="171" fontId="0" fillId="0" borderId="12" xfId="0" applyNumberFormat="1" applyBorder="1">
      <alignment wrapText="1"/>
    </xf>
    <xf numFmtId="170" fontId="25" fillId="0" borderId="13" xfId="0" applyFont="1" applyBorder="1">
      <alignment wrapText="1"/>
    </xf>
    <xf numFmtId="171" fontId="25" fillId="0" borderId="14" xfId="0" applyNumberFormat="1" applyFont="1" applyBorder="1">
      <alignment wrapText="1"/>
    </xf>
    <xf numFmtId="170" fontId="0" fillId="36" borderId="0" xfId="0" applyFill="1">
      <alignment wrapText="1"/>
    </xf>
    <xf numFmtId="4" fontId="3" fillId="0" borderId="1" xfId="0" applyNumberFormat="1" applyFont="1" applyBorder="1" applyProtection="1">
      <alignment wrapText="1"/>
      <protection locked="0"/>
    </xf>
    <xf numFmtId="4" fontId="3" fillId="0" borderId="0" xfId="0" applyNumberFormat="1" applyFont="1">
      <alignment wrapText="1"/>
    </xf>
    <xf numFmtId="4" fontId="3" fillId="3" borderId="2" xfId="0" applyNumberFormat="1" applyFont="1" applyFill="1" applyBorder="1">
      <alignment wrapText="1"/>
    </xf>
    <xf numFmtId="4" fontId="5" fillId="37" borderId="1" xfId="0" applyNumberFormat="1" applyFont="1" applyFill="1" applyBorder="1" applyProtection="1">
      <alignment wrapText="1"/>
      <protection locked="0"/>
    </xf>
    <xf numFmtId="170" fontId="25" fillId="0" borderId="0" xfId="0" applyFont="1" applyAlignment="1"/>
    <xf numFmtId="170" fontId="25" fillId="0" borderId="0" xfId="0" applyFont="1">
      <alignment wrapText="1"/>
    </xf>
    <xf numFmtId="171" fontId="25" fillId="36" borderId="0" xfId="0" applyNumberFormat="1" applyFont="1" applyFill="1">
      <alignment wrapText="1"/>
    </xf>
    <xf numFmtId="170" fontId="25" fillId="36" borderId="0" xfId="0" applyFont="1" applyFill="1">
      <alignment wrapText="1"/>
    </xf>
    <xf numFmtId="171" fontId="25" fillId="36" borderId="13" xfId="0" applyNumberFormat="1" applyFont="1" applyFill="1" applyBorder="1">
      <alignment wrapText="1"/>
    </xf>
    <xf numFmtId="171" fontId="25" fillId="0" borderId="12" xfId="0" applyNumberFormat="1" applyFont="1" applyBorder="1">
      <alignment wrapText="1"/>
    </xf>
    <xf numFmtId="0" fontId="6" fillId="35" borderId="0" xfId="0" applyNumberFormat="1" applyFont="1" applyFill="1" applyAlignment="1" applyProtection="1">
      <alignment horizontal="center" wrapText="1"/>
      <protection locked="0"/>
    </xf>
    <xf numFmtId="170" fontId="0" fillId="0" borderId="0" xfId="0" applyBorder="1">
      <alignment wrapText="1"/>
    </xf>
    <xf numFmtId="171" fontId="0" fillId="0" borderId="0" xfId="0" applyNumberFormat="1" applyBorder="1">
      <alignment wrapText="1"/>
    </xf>
    <xf numFmtId="171" fontId="25" fillId="0" borderId="13" xfId="0" applyNumberFormat="1" applyFont="1" applyBorder="1">
      <alignment wrapText="1"/>
    </xf>
    <xf numFmtId="165" fontId="0" fillId="0" borderId="0" xfId="4" applyFont="1" applyAlignment="1">
      <alignment wrapText="1"/>
    </xf>
    <xf numFmtId="170" fontId="0" fillId="38" borderId="0" xfId="0" applyFill="1">
      <alignment wrapText="1"/>
    </xf>
    <xf numFmtId="165" fontId="0" fillId="38" borderId="0" xfId="4" applyFont="1" applyFill="1" applyAlignment="1">
      <alignment wrapText="1"/>
    </xf>
    <xf numFmtId="170" fontId="25" fillId="38" borderId="13" xfId="0" applyFont="1" applyFill="1" applyBorder="1">
      <alignment wrapText="1"/>
    </xf>
    <xf numFmtId="165" fontId="25" fillId="38" borderId="13" xfId="4" applyFont="1" applyFill="1" applyBorder="1" applyAlignment="1">
      <alignment wrapText="1"/>
    </xf>
    <xf numFmtId="170" fontId="0" fillId="39" borderId="0" xfId="0" applyFill="1">
      <alignment wrapText="1"/>
    </xf>
    <xf numFmtId="165" fontId="0" fillId="39" borderId="0" xfId="4" applyFont="1" applyFill="1" applyAlignment="1">
      <alignment wrapText="1"/>
    </xf>
    <xf numFmtId="170" fontId="25" fillId="39" borderId="13" xfId="0" applyFont="1" applyFill="1" applyBorder="1">
      <alignment wrapText="1"/>
    </xf>
    <xf numFmtId="165" fontId="25" fillId="39" borderId="13" xfId="4" applyFont="1" applyFill="1" applyBorder="1" applyAlignment="1">
      <alignment wrapText="1"/>
    </xf>
    <xf numFmtId="170" fontId="26" fillId="40" borderId="0" xfId="0" applyFont="1" applyFill="1">
      <alignment wrapText="1"/>
    </xf>
    <xf numFmtId="165" fontId="26" fillId="40" borderId="0" xfId="4" applyFont="1" applyFill="1" applyAlignment="1">
      <alignment wrapText="1"/>
    </xf>
    <xf numFmtId="170" fontId="27" fillId="40" borderId="13" xfId="0" applyFont="1" applyFill="1" applyBorder="1">
      <alignment wrapText="1"/>
    </xf>
    <xf numFmtId="165" fontId="27" fillId="40" borderId="13" xfId="4" applyFont="1" applyFill="1" applyBorder="1" applyAlignment="1">
      <alignment wrapText="1"/>
    </xf>
    <xf numFmtId="165" fontId="26" fillId="40" borderId="0" xfId="4" applyFont="1" applyFill="1" applyAlignment="1"/>
    <xf numFmtId="170" fontId="26" fillId="40" borderId="0" xfId="0" applyFont="1" applyFill="1" applyAlignment="1"/>
    <xf numFmtId="0" fontId="6" fillId="35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NumberFormat="1" applyFont="1" applyAlignment="1" applyProtection="1">
      <alignment horizontal="left" wrapText="1"/>
      <protection locked="0"/>
    </xf>
    <xf numFmtId="0" fontId="28" fillId="0" borderId="0" xfId="0" applyNumberFormat="1" applyFont="1" applyAlignment="1" applyProtection="1">
      <alignment horizontal="right" vertical="center"/>
      <protection locked="0"/>
    </xf>
    <xf numFmtId="0" fontId="5" fillId="0" borderId="15" xfId="0" applyNumberFormat="1" applyFont="1" applyBorder="1" applyAlignment="1" applyProtection="1">
      <alignment horizontal="left" indent="2"/>
      <protection locked="0"/>
    </xf>
    <xf numFmtId="0" fontId="5" fillId="0" borderId="15" xfId="0" applyNumberFormat="1" applyFont="1" applyBorder="1">
      <alignment wrapText="1"/>
    </xf>
    <xf numFmtId="4" fontId="5" fillId="0" borderId="16" xfId="0" applyNumberFormat="1" applyFont="1" applyBorder="1" applyProtection="1">
      <alignment wrapText="1"/>
      <protection locked="0"/>
    </xf>
    <xf numFmtId="0" fontId="28" fillId="36" borderId="0" xfId="0" applyNumberFormat="1" applyFont="1" applyFill="1" applyAlignment="1" applyProtection="1">
      <alignment horizontal="left" wrapText="1"/>
      <protection locked="0"/>
    </xf>
    <xf numFmtId="0" fontId="6" fillId="36" borderId="0" xfId="0" applyNumberFormat="1" applyFont="1" applyFill="1" applyAlignment="1" applyProtection="1">
      <alignment horizontal="center" vertical="center"/>
      <protection locked="0"/>
    </xf>
    <xf numFmtId="4" fontId="28" fillId="36" borderId="0" xfId="0" applyNumberFormat="1" applyFont="1" applyFill="1" applyAlignment="1" applyProtection="1">
      <alignment horizontal="right" vertical="center"/>
      <protection locked="0"/>
    </xf>
    <xf numFmtId="0" fontId="6" fillId="35" borderId="0" xfId="0" applyNumberFormat="1" applyFont="1" applyFill="1" applyAlignment="1" applyProtection="1">
      <alignment horizontal="center" vertical="center"/>
      <protection locked="0"/>
    </xf>
  </cellXfs>
  <cellStyles count="50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atum" xfId="1" xr:uid="{00000000-0005-0000-0000-000000000000}"/>
    <cellStyle name="Explanatory Text" xfId="24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te" xfId="23" builtinId="10" customBuiltin="1"/>
    <cellStyle name="Opgelost" xfId="2" xr:uid="{00000000-0005-0000-0000-000001000000}"/>
    <cellStyle name="Output" xfId="18" builtinId="21" customBuiltin="1"/>
    <cellStyle name="Percent" xfId="8" builtinId="5" customBuiltin="1"/>
    <cellStyle name="Tekst" xfId="3" xr:uid="{00000000-0005-0000-0000-000003000000}"/>
    <cellStyle name="Title" xfId="9" builtinId="15" customBuiltin="1"/>
    <cellStyle name="Total" xfId="25" builtinId="25" customBuiltin="1"/>
    <cellStyle name="Warning Text" xfId="2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30"/>
  <sheetViews>
    <sheetView showGridLines="0" tabSelected="1" topLeftCell="A4" zoomScale="130" zoomScaleNormal="130" workbookViewId="0">
      <selection activeCell="I23" sqref="I23"/>
    </sheetView>
  </sheetViews>
  <sheetFormatPr defaultColWidth="9.140625" defaultRowHeight="12.75" x14ac:dyDescent="0.2"/>
  <cols>
    <col min="1" max="1" width="2.7109375" style="2" customWidth="1"/>
    <col min="2" max="2" width="39.140625" style="2" bestFit="1" customWidth="1"/>
    <col min="3" max="3" width="31.7109375" style="2" customWidth="1"/>
    <col min="4" max="4" width="15.42578125" style="2" customWidth="1"/>
    <col min="5" max="5" width="31.85546875" style="2" customWidth="1"/>
    <col min="6" max="7" width="2.7109375" style="2" hidden="1" customWidth="1"/>
    <col min="8" max="16384" width="9.140625" style="2"/>
  </cols>
  <sheetData>
    <row r="1" spans="2:7" s="1" customFormat="1" ht="46.5" x14ac:dyDescent="0.35">
      <c r="B1" s="25" t="s">
        <v>47</v>
      </c>
      <c r="C1" s="55" t="s">
        <v>84</v>
      </c>
      <c r="D1" s="55"/>
      <c r="E1" s="55"/>
      <c r="F1" s="55"/>
      <c r="G1" s="55"/>
    </row>
    <row r="2" spans="2:7" s="1" customFormat="1" ht="23.25" x14ac:dyDescent="0.35">
      <c r="B2" s="25"/>
      <c r="C2" s="44"/>
      <c r="D2" s="44"/>
      <c r="E2" s="44"/>
      <c r="F2" s="44"/>
      <c r="G2" s="44"/>
    </row>
    <row r="3" spans="2:7" s="1" customFormat="1" ht="23.25" x14ac:dyDescent="0.35">
      <c r="B3" s="45"/>
      <c r="C3" s="46"/>
      <c r="D3" s="46"/>
      <c r="E3" s="46"/>
      <c r="F3" s="44"/>
      <c r="G3" s="44"/>
    </row>
    <row r="4" spans="2:7" s="1" customFormat="1" ht="23.25" x14ac:dyDescent="0.25">
      <c r="B4" s="47" t="s">
        <v>85</v>
      </c>
      <c r="C4" s="46"/>
      <c r="D4" s="46"/>
      <c r="E4" s="48">
        <v>1125.17</v>
      </c>
      <c r="F4" s="44"/>
      <c r="G4" s="44"/>
    </row>
    <row r="5" spans="2:7" ht="24" customHeight="1" x14ac:dyDescent="0.2">
      <c r="B5" s="3" t="s">
        <v>17</v>
      </c>
    </row>
    <row r="6" spans="2:7" ht="15.75" customHeight="1" x14ac:dyDescent="0.25">
      <c r="B6" s="4" t="s">
        <v>48</v>
      </c>
      <c r="C6" s="5"/>
    </row>
    <row r="7" spans="2:7" x14ac:dyDescent="0.2">
      <c r="B7" s="6" t="s">
        <v>50</v>
      </c>
      <c r="D7" s="15"/>
      <c r="E7" s="16"/>
    </row>
    <row r="8" spans="2:7" x14ac:dyDescent="0.2">
      <c r="B8" s="6" t="s">
        <v>51</v>
      </c>
      <c r="D8" s="15">
        <f>'Income ING 285920'!O2</f>
        <v>7625</v>
      </c>
      <c r="E8" s="16"/>
    </row>
    <row r="9" spans="2:7" x14ac:dyDescent="0.2">
      <c r="B9" s="6" t="s">
        <v>68</v>
      </c>
      <c r="D9" s="15">
        <f>'Income ING 285920'!O3</f>
        <v>0</v>
      </c>
      <c r="E9" s="16"/>
    </row>
    <row r="10" spans="2:7" x14ac:dyDescent="0.2">
      <c r="B10" s="6" t="s">
        <v>20</v>
      </c>
      <c r="D10" s="15">
        <f>'Income ING 285920'!O4</f>
        <v>0</v>
      </c>
      <c r="E10" s="16"/>
    </row>
    <row r="11" spans="2:7" ht="13.5" thickBot="1" x14ac:dyDescent="0.25">
      <c r="B11" s="7" t="s">
        <v>21</v>
      </c>
      <c r="D11" s="16"/>
      <c r="E11" s="17">
        <f>SUM(D7:D10)</f>
        <v>7625</v>
      </c>
    </row>
    <row r="12" spans="2:7" x14ac:dyDescent="0.2">
      <c r="B12" s="6"/>
      <c r="D12" s="16"/>
      <c r="E12" s="16"/>
    </row>
    <row r="13" spans="2:7" x14ac:dyDescent="0.2">
      <c r="B13" s="6"/>
    </row>
    <row r="14" spans="2:7" ht="15.75" customHeight="1" x14ac:dyDescent="0.25">
      <c r="B14" s="4" t="s">
        <v>49</v>
      </c>
      <c r="C14" s="5"/>
    </row>
    <row r="15" spans="2:7" x14ac:dyDescent="0.2">
      <c r="B15" s="6" t="s">
        <v>25</v>
      </c>
      <c r="D15" s="15">
        <f>'Expenses ING 285920'!O5</f>
        <v>236.54</v>
      </c>
    </row>
    <row r="16" spans="2:7" x14ac:dyDescent="0.2">
      <c r="B16" s="6" t="s">
        <v>26</v>
      </c>
      <c r="D16" s="15">
        <f>'Expenses ING 285920'!O6</f>
        <v>0</v>
      </c>
    </row>
    <row r="17" spans="2:5" x14ac:dyDescent="0.2">
      <c r="B17" s="6" t="s">
        <v>35</v>
      </c>
      <c r="D17" s="15">
        <f>'Expenses ING 285920'!O16</f>
        <v>1027.94</v>
      </c>
    </row>
    <row r="18" spans="2:5" x14ac:dyDescent="0.2">
      <c r="B18" s="6" t="s">
        <v>36</v>
      </c>
      <c r="D18" s="15">
        <f>'Expenses ING 285920'!O17</f>
        <v>0</v>
      </c>
    </row>
    <row r="19" spans="2:5" x14ac:dyDescent="0.2">
      <c r="B19" s="6" t="s">
        <v>66</v>
      </c>
      <c r="D19" s="15">
        <f>'Expenses ING 285920'!O22</f>
        <v>0</v>
      </c>
    </row>
    <row r="20" spans="2:5" x14ac:dyDescent="0.2">
      <c r="B20" s="6" t="s">
        <v>54</v>
      </c>
      <c r="D20" s="15">
        <f>'Expenses ING 285920'!O23</f>
        <v>0</v>
      </c>
    </row>
    <row r="21" spans="2:5" x14ac:dyDescent="0.2">
      <c r="B21" s="6" t="s">
        <v>52</v>
      </c>
      <c r="D21" s="15">
        <f>'Expenses ING 285920'!O24</f>
        <v>400</v>
      </c>
    </row>
    <row r="22" spans="2:5" x14ac:dyDescent="0.2">
      <c r="B22" s="7" t="s">
        <v>44</v>
      </c>
      <c r="E22" s="18">
        <f>SUM(D15:D21)</f>
        <v>1664.48</v>
      </c>
    </row>
    <row r="23" spans="2:5" x14ac:dyDescent="0.2">
      <c r="B23" s="7"/>
    </row>
    <row r="24" spans="2:5" x14ac:dyDescent="0.2">
      <c r="B24" s="6"/>
    </row>
    <row r="25" spans="2:5" x14ac:dyDescent="0.2">
      <c r="B25" s="49" t="s">
        <v>45</v>
      </c>
      <c r="C25" s="50"/>
      <c r="D25" s="50"/>
      <c r="E25" s="51">
        <f>Netto_verkopen-Totale_onkosten</f>
        <v>5960.52</v>
      </c>
    </row>
    <row r="26" spans="2:5" x14ac:dyDescent="0.2">
      <c r="B26" s="8"/>
    </row>
    <row r="27" spans="2:5" x14ac:dyDescent="0.2">
      <c r="B27" s="8"/>
    </row>
    <row r="30" spans="2:5" ht="23.25" x14ac:dyDescent="0.25">
      <c r="B30" s="52" t="s">
        <v>83</v>
      </c>
      <c r="C30" s="53"/>
      <c r="D30" s="53"/>
      <c r="E30" s="54">
        <f>E4+Netto_inkomsten</f>
        <v>7085.6900000000005</v>
      </c>
    </row>
  </sheetData>
  <sheetProtection formatCells="0" formatColumns="0" formatRows="0" insertColumns="0" insertRows="0" deleteColumns="0" deleteRows="0" sort="0"/>
  <mergeCells count="1">
    <mergeCell ref="C1:G1"/>
  </mergeCells>
  <phoneticPr fontId="0" type="noConversion"/>
  <dataValidations count="6">
    <dataValidation type="decimal" allowBlank="1" showInputMessage="1" showErrorMessage="1" error="Voer een bedrag in tussen -10.000.000 en 10.000.000." sqref="D7:D10 D15:D21" xr:uid="{00000000-0002-0000-0000-000000000000}">
      <formula1>-10000000</formula1>
      <formula2>10000000</formula2>
    </dataValidation>
    <dataValidation allowBlank="1" showInputMessage="1" showErrorMessage="1" prompt="Maak in dit werkblad een resultatenrekening. Voer verkopen in cel D6 en D7 in, kosten in cel D11 t/m D15, onkosten in D23 t/m D48, en overige inkomsten in cel D54 en D55 om totalen te berekenen" sqref="A1:A4" xr:uid="{00000000-0002-0000-0000-000001000000}"/>
    <dataValidation allowBlank="1" showInputMessage="1" showErrorMessage="1" prompt="De titel van dit werkblad staat in deze cel. Voer in cel B2 de naam in, en in cel B3 de periode" sqref="B1:C4 B30:C30" xr:uid="{00000000-0002-0000-0000-000002000000}"/>
    <dataValidation allowBlank="1" showInputMessage="1" showErrorMessage="1" prompt="Typ of wijzig opbrengstenitems in cel B6 en B7 en waarden in cel D6 en D7. De nettoverkoop wordt automatisch berekend in cel E8" sqref="B6" xr:uid="{00000000-0002-0000-0000-000005000000}"/>
    <dataValidation allowBlank="1" showInputMessage="1" showErrorMessage="1" prompt="Het label Kostprijs van verkochte goederen staat in de cel hieronder" sqref="B11" xr:uid="{00000000-0002-0000-0000-000006000000}"/>
    <dataValidation allowBlank="1" showInputMessage="1" showErrorMessage="1" prompt="Typ of wijzig onkostenitems in cel B23 t/m B48 en waarden in cel D23 t/m D48. Totale onkosten worden automatisch berekend in cel E49 en de netto bedrijfsopbrengst in cel E51" sqref="B14" xr:uid="{F589A4EE-43B1-47D1-A3C4-DD166D58DFD4}"/>
  </dataValidations>
  <printOptions horizontalCentered="1"/>
  <pageMargins left="0.65" right="0.65" top="0.65" bottom="0.9" header="0" footer="0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6275-7BE8-44BD-897B-28C2A3E05BD7}">
  <dimension ref="A1:O90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6" sqref="J16"/>
    </sheetView>
  </sheetViews>
  <sheetFormatPr defaultColWidth="8.85546875" defaultRowHeight="12.75" x14ac:dyDescent="0.2"/>
  <cols>
    <col min="1" max="1" width="31.28515625" bestFit="1" customWidth="1"/>
    <col min="2" max="2" width="31.42578125" customWidth="1"/>
    <col min="15" max="15" width="10.28515625" customWidth="1"/>
  </cols>
  <sheetData>
    <row r="1" spans="1:15" ht="15" customHeight="1" x14ac:dyDescent="0.2">
      <c r="A1" s="10" t="s">
        <v>0</v>
      </c>
      <c r="B1" s="10" t="s">
        <v>15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</row>
    <row r="2" spans="1:15" ht="15" customHeight="1" x14ac:dyDescent="0.2">
      <c r="A2" s="9" t="s">
        <v>22</v>
      </c>
      <c r="B2" s="9" t="s">
        <v>14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>
        <f>SUM(C2:N2)</f>
        <v>0</v>
      </c>
    </row>
    <row r="3" spans="1:15" ht="15" customHeight="1" x14ac:dyDescent="0.2">
      <c r="A3" s="9" t="s">
        <v>23</v>
      </c>
      <c r="B3" s="9" t="s">
        <v>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f>SUM(C3:N3)</f>
        <v>0</v>
      </c>
    </row>
    <row r="4" spans="1:15" ht="15" customHeight="1" x14ac:dyDescent="0.2">
      <c r="A4" s="9" t="s">
        <v>24</v>
      </c>
      <c r="B4" s="9" t="s">
        <v>14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f t="shared" ref="O4:O26" si="0">SUM(C4:N4)</f>
        <v>0</v>
      </c>
    </row>
    <row r="5" spans="1:15" ht="15" customHeight="1" x14ac:dyDescent="0.2">
      <c r="A5" s="9" t="s">
        <v>25</v>
      </c>
      <c r="B5" s="9" t="s">
        <v>14</v>
      </c>
      <c r="C5" s="11">
        <v>19.72</v>
      </c>
      <c r="D5" s="11">
        <v>19.28</v>
      </c>
      <c r="E5" s="11">
        <v>19.72</v>
      </c>
      <c r="F5" s="11">
        <v>19.5</v>
      </c>
      <c r="G5" s="11">
        <v>19.5</v>
      </c>
      <c r="H5" s="11">
        <v>19.5</v>
      </c>
      <c r="I5" s="11">
        <v>19.72</v>
      </c>
      <c r="J5" s="11">
        <v>20.149999999999999</v>
      </c>
      <c r="K5" s="11">
        <v>19.5</v>
      </c>
      <c r="L5" s="11">
        <v>19.5</v>
      </c>
      <c r="M5" s="11">
        <v>19.760000000000002</v>
      </c>
      <c r="N5" s="11">
        <v>20.69</v>
      </c>
      <c r="O5" s="11">
        <f t="shared" si="0"/>
        <v>236.54</v>
      </c>
    </row>
    <row r="6" spans="1:15" ht="15" customHeight="1" x14ac:dyDescent="0.2">
      <c r="A6" s="9" t="s">
        <v>26</v>
      </c>
      <c r="B6" s="9" t="s">
        <v>14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f t="shared" si="0"/>
        <v>0</v>
      </c>
    </row>
    <row r="7" spans="1:15" ht="15" customHeight="1" x14ac:dyDescent="0.2">
      <c r="A7" s="9" t="s">
        <v>27</v>
      </c>
      <c r="B7" s="9" t="s">
        <v>14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>
        <f t="shared" si="0"/>
        <v>0</v>
      </c>
    </row>
    <row r="8" spans="1:15" ht="15" customHeight="1" x14ac:dyDescent="0.2">
      <c r="A8" s="9" t="s">
        <v>28</v>
      </c>
      <c r="B8" s="9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f t="shared" si="0"/>
        <v>0</v>
      </c>
    </row>
    <row r="9" spans="1:15" ht="15" customHeight="1" x14ac:dyDescent="0.2">
      <c r="A9" s="9" t="s">
        <v>29</v>
      </c>
      <c r="B9" s="9" t="s">
        <v>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f t="shared" si="0"/>
        <v>0</v>
      </c>
    </row>
    <row r="10" spans="1:15" ht="15" customHeight="1" x14ac:dyDescent="0.2">
      <c r="A10" s="9" t="s">
        <v>30</v>
      </c>
      <c r="B10" s="9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f t="shared" si="0"/>
        <v>0</v>
      </c>
    </row>
    <row r="11" spans="1:15" ht="15" customHeight="1" x14ac:dyDescent="0.2">
      <c r="A11" s="9" t="s">
        <v>31</v>
      </c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0"/>
        <v>0</v>
      </c>
    </row>
    <row r="12" spans="1:15" ht="15" customHeight="1" x14ac:dyDescent="0.2">
      <c r="A12" s="9" t="s">
        <v>32</v>
      </c>
      <c r="B12" s="9" t="s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0"/>
        <v>0</v>
      </c>
    </row>
    <row r="13" spans="1:15" ht="15" customHeight="1" x14ac:dyDescent="0.2">
      <c r="A13" s="9" t="s">
        <v>33</v>
      </c>
      <c r="B13" s="9" t="s">
        <v>14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0"/>
        <v>0</v>
      </c>
    </row>
    <row r="14" spans="1:15" ht="15" customHeight="1" x14ac:dyDescent="0.2">
      <c r="A14" s="9" t="s">
        <v>34</v>
      </c>
      <c r="B14" s="9" t="s">
        <v>14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 t="shared" si="0"/>
        <v>0</v>
      </c>
    </row>
    <row r="15" spans="1:15" ht="15" customHeight="1" x14ac:dyDescent="0.2">
      <c r="A15" s="9" t="s">
        <v>55</v>
      </c>
      <c r="B15" s="9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 t="shared" si="0"/>
        <v>0</v>
      </c>
    </row>
    <row r="16" spans="1:15" ht="15" customHeight="1" x14ac:dyDescent="0.2">
      <c r="A16" s="9" t="s">
        <v>35</v>
      </c>
      <c r="B16" s="9" t="s">
        <v>14</v>
      </c>
      <c r="C16" s="11"/>
      <c r="D16" s="11"/>
      <c r="E16" s="11"/>
      <c r="F16" s="11"/>
      <c r="G16" s="11"/>
      <c r="H16" s="11"/>
      <c r="I16" s="11"/>
      <c r="J16" s="11">
        <v>390.29</v>
      </c>
      <c r="K16" s="11">
        <v>72.45</v>
      </c>
      <c r="L16" s="11">
        <f>308+16.8+39.99</f>
        <v>364.79</v>
      </c>
      <c r="M16" s="11">
        <f>26.96+8.85+17.5+9.99+12.47+9.35+24.5+8+31.8+39.99+11</f>
        <v>200.41000000000003</v>
      </c>
      <c r="N16" s="11"/>
      <c r="O16" s="11">
        <f>SUM(C16:N16)</f>
        <v>1027.94</v>
      </c>
    </row>
    <row r="17" spans="1:15" ht="15" customHeight="1" x14ac:dyDescent="0.2">
      <c r="A17" s="9" t="s">
        <v>36</v>
      </c>
      <c r="B17" s="9" t="s">
        <v>14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>SUM(C17:N17)</f>
        <v>0</v>
      </c>
    </row>
    <row r="18" spans="1:15" ht="15" customHeight="1" x14ac:dyDescent="0.2">
      <c r="A18" s="9" t="s">
        <v>37</v>
      </c>
      <c r="B18" s="9" t="s">
        <v>14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 t="shared" si="0"/>
        <v>0</v>
      </c>
    </row>
    <row r="19" spans="1:15" ht="15" customHeight="1" x14ac:dyDescent="0.2">
      <c r="A19" s="9" t="s">
        <v>38</v>
      </c>
      <c r="B19" s="9" t="s">
        <v>14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 t="shared" si="0"/>
        <v>0</v>
      </c>
    </row>
    <row r="20" spans="1:15" ht="15" customHeight="1" x14ac:dyDescent="0.2">
      <c r="A20" s="9" t="s">
        <v>39</v>
      </c>
      <c r="B20" s="9" t="s">
        <v>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 t="shared" si="0"/>
        <v>0</v>
      </c>
    </row>
    <row r="21" spans="1:15" ht="15" customHeight="1" x14ac:dyDescent="0.2">
      <c r="A21" s="9" t="s">
        <v>40</v>
      </c>
      <c r="B21" s="9" t="s">
        <v>14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0"/>
        <v>0</v>
      </c>
    </row>
    <row r="22" spans="1:15" ht="15" customHeight="1" x14ac:dyDescent="0.2">
      <c r="A22" s="9" t="s">
        <v>53</v>
      </c>
      <c r="B22" s="9" t="s">
        <v>14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>SUM(C22:N22)</f>
        <v>0</v>
      </c>
    </row>
    <row r="23" spans="1:15" ht="15" customHeight="1" x14ac:dyDescent="0.2">
      <c r="A23" s="9" t="s">
        <v>54</v>
      </c>
      <c r="B23" s="9" t="s">
        <v>14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 t="shared" si="0"/>
        <v>0</v>
      </c>
    </row>
    <row r="24" spans="1:15" ht="15" customHeight="1" x14ac:dyDescent="0.2">
      <c r="A24" s="9" t="s">
        <v>52</v>
      </c>
      <c r="B24" s="9" t="s">
        <v>14</v>
      </c>
      <c r="C24" s="11"/>
      <c r="D24" s="11"/>
      <c r="E24" s="11"/>
      <c r="F24" s="11"/>
      <c r="G24" s="11"/>
      <c r="H24" s="11"/>
      <c r="I24" s="11">
        <f>100+100+100+100</f>
        <v>400</v>
      </c>
      <c r="J24" s="11"/>
      <c r="K24" s="11"/>
      <c r="L24" s="11"/>
      <c r="M24" s="11"/>
      <c r="N24" s="11"/>
      <c r="O24" s="11">
        <f t="shared" si="0"/>
        <v>400</v>
      </c>
    </row>
    <row r="25" spans="1:15" ht="15" customHeight="1" x14ac:dyDescent="0.2">
      <c r="A25" s="9" t="s">
        <v>41</v>
      </c>
      <c r="B25" s="9" t="s">
        <v>14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0"/>
        <v>0</v>
      </c>
    </row>
    <row r="26" spans="1:15" ht="15" customHeight="1" x14ac:dyDescent="0.2">
      <c r="A26" s="9" t="s">
        <v>42</v>
      </c>
      <c r="B26" s="9" t="s">
        <v>14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0"/>
        <v>0</v>
      </c>
    </row>
    <row r="27" spans="1:15" ht="15" customHeight="1" x14ac:dyDescent="0.2">
      <c r="A27" s="9" t="s">
        <v>43</v>
      </c>
      <c r="B27" s="9" t="s">
        <v>14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>SUM(C27:N27)</f>
        <v>0</v>
      </c>
    </row>
    <row r="28" spans="1:15" ht="13.5" thickBot="1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4.25" thickTop="1" thickBot="1" x14ac:dyDescent="0.25">
      <c r="A29" s="12" t="s">
        <v>46</v>
      </c>
      <c r="B29" s="12"/>
      <c r="C29" s="24">
        <f>SUM(C2:C27)</f>
        <v>19.72</v>
      </c>
      <c r="D29" s="24">
        <f t="shared" ref="D29:N29" si="1">SUM(D2:D27)</f>
        <v>19.28</v>
      </c>
      <c r="E29" s="24">
        <f t="shared" si="1"/>
        <v>19.72</v>
      </c>
      <c r="F29" s="24">
        <f t="shared" si="1"/>
        <v>19.5</v>
      </c>
      <c r="G29" s="24">
        <f t="shared" si="1"/>
        <v>19.5</v>
      </c>
      <c r="H29" s="24">
        <f t="shared" si="1"/>
        <v>19.5</v>
      </c>
      <c r="I29" s="24">
        <f t="shared" si="1"/>
        <v>419.72</v>
      </c>
      <c r="J29" s="24">
        <f t="shared" si="1"/>
        <v>410.44</v>
      </c>
      <c r="K29" s="24">
        <f t="shared" si="1"/>
        <v>91.95</v>
      </c>
      <c r="L29" s="24">
        <f t="shared" si="1"/>
        <v>384.29</v>
      </c>
      <c r="M29" s="24">
        <f t="shared" si="1"/>
        <v>220.17000000000002</v>
      </c>
      <c r="N29" s="24">
        <f t="shared" si="1"/>
        <v>20.69</v>
      </c>
      <c r="O29" s="24">
        <f>SUM(O2:O27)</f>
        <v>1664.48</v>
      </c>
    </row>
    <row r="30" spans="1:15" ht="13.5" thickTop="1" x14ac:dyDescent="0.2"/>
    <row r="33" spans="2:15" x14ac:dyDescent="0.2">
      <c r="J33" s="19" t="s">
        <v>16</v>
      </c>
      <c r="K33" s="20"/>
      <c r="L33" s="19" t="s">
        <v>14</v>
      </c>
      <c r="M33" s="20"/>
      <c r="N33" s="20"/>
      <c r="O33" s="21">
        <v>1664.48</v>
      </c>
    </row>
    <row r="34" spans="2:15" x14ac:dyDescent="0.2">
      <c r="J34" s="20"/>
      <c r="K34" s="20"/>
      <c r="L34" s="20"/>
      <c r="M34" s="20"/>
      <c r="N34" s="20"/>
      <c r="O34" s="22"/>
    </row>
    <row r="35" spans="2:15" ht="13.5" thickBot="1" x14ac:dyDescent="0.25">
      <c r="C35" s="29"/>
      <c r="J35" s="12"/>
      <c r="K35" s="12"/>
      <c r="L35" s="12" t="s">
        <v>13</v>
      </c>
      <c r="M35" s="12"/>
      <c r="N35" s="12"/>
      <c r="O35" s="23">
        <f>O29-O33</f>
        <v>0</v>
      </c>
    </row>
    <row r="36" spans="2:15" ht="13.5" thickTop="1" x14ac:dyDescent="0.2">
      <c r="C36" s="29"/>
    </row>
    <row r="37" spans="2:15" x14ac:dyDescent="0.2">
      <c r="C37" s="29"/>
    </row>
    <row r="38" spans="2:15" x14ac:dyDescent="0.2">
      <c r="B38" s="30" t="s">
        <v>69</v>
      </c>
      <c r="C38" s="31">
        <v>10</v>
      </c>
    </row>
    <row r="39" spans="2:15" x14ac:dyDescent="0.2">
      <c r="B39" s="30" t="s">
        <v>70</v>
      </c>
      <c r="C39" s="31">
        <v>14.91</v>
      </c>
    </row>
    <row r="40" spans="2:15" x14ac:dyDescent="0.2">
      <c r="B40" s="30" t="s">
        <v>71</v>
      </c>
      <c r="C40" s="31">
        <v>1</v>
      </c>
    </row>
    <row r="41" spans="2:15" x14ac:dyDescent="0.2">
      <c r="B41" s="30" t="s">
        <v>61</v>
      </c>
      <c r="C41" s="31">
        <v>10.68</v>
      </c>
    </row>
    <row r="42" spans="2:15" x14ac:dyDescent="0.2">
      <c r="B42" s="30" t="s">
        <v>72</v>
      </c>
      <c r="C42" s="31">
        <v>8.07</v>
      </c>
    </row>
    <row r="43" spans="2:15" x14ac:dyDescent="0.2">
      <c r="B43" s="30" t="s">
        <v>73</v>
      </c>
      <c r="C43" s="31">
        <v>1</v>
      </c>
    </row>
    <row r="44" spans="2:15" x14ac:dyDescent="0.2">
      <c r="B44" s="30" t="s">
        <v>74</v>
      </c>
      <c r="C44" s="31">
        <v>17.5</v>
      </c>
    </row>
    <row r="45" spans="2:15" x14ac:dyDescent="0.2">
      <c r="B45" s="30" t="s">
        <v>75</v>
      </c>
      <c r="C45" s="31">
        <v>30.55</v>
      </c>
    </row>
    <row r="46" spans="2:15" x14ac:dyDescent="0.2">
      <c r="B46" s="30" t="s">
        <v>76</v>
      </c>
      <c r="C46" s="31">
        <v>40</v>
      </c>
    </row>
    <row r="47" spans="2:15" x14ac:dyDescent="0.2">
      <c r="B47" s="30" t="s">
        <v>77</v>
      </c>
      <c r="C47" s="31">
        <v>50</v>
      </c>
    </row>
    <row r="48" spans="2:15" x14ac:dyDescent="0.2">
      <c r="B48" s="30" t="s">
        <v>74</v>
      </c>
      <c r="C48" s="31">
        <v>20.25</v>
      </c>
    </row>
    <row r="49" spans="2:3" x14ac:dyDescent="0.2">
      <c r="B49" s="30" t="s">
        <v>78</v>
      </c>
      <c r="C49" s="31">
        <v>12</v>
      </c>
    </row>
    <row r="50" spans="2:3" x14ac:dyDescent="0.2">
      <c r="B50" s="30" t="s">
        <v>79</v>
      </c>
      <c r="C50" s="31">
        <v>1</v>
      </c>
    </row>
    <row r="51" spans="2:3" x14ac:dyDescent="0.2">
      <c r="B51" s="30" t="s">
        <v>69</v>
      </c>
      <c r="C51" s="31">
        <v>15</v>
      </c>
    </row>
    <row r="52" spans="2:3" x14ac:dyDescent="0.2">
      <c r="B52" s="30"/>
      <c r="C52" s="31"/>
    </row>
    <row r="53" spans="2:3" x14ac:dyDescent="0.2">
      <c r="B53" s="30"/>
      <c r="C53" s="31"/>
    </row>
    <row r="54" spans="2:3" ht="13.5" thickBot="1" x14ac:dyDescent="0.25">
      <c r="B54" s="32" t="s">
        <v>57</v>
      </c>
      <c r="C54" s="33">
        <f>SUM(C38:C53)</f>
        <v>231.96</v>
      </c>
    </row>
    <row r="55" spans="2:3" ht="13.5" thickTop="1" x14ac:dyDescent="0.2"/>
    <row r="57" spans="2:3" x14ac:dyDescent="0.2">
      <c r="C57" s="29"/>
    </row>
    <row r="58" spans="2:3" x14ac:dyDescent="0.2">
      <c r="B58" s="34" t="s">
        <v>80</v>
      </c>
      <c r="C58" s="35">
        <v>25</v>
      </c>
    </row>
    <row r="59" spans="2:3" x14ac:dyDescent="0.2">
      <c r="B59" s="34" t="s">
        <v>60</v>
      </c>
      <c r="C59" s="35">
        <v>53.45</v>
      </c>
    </row>
    <row r="60" spans="2:3" x14ac:dyDescent="0.2">
      <c r="B60" s="34" t="s">
        <v>58</v>
      </c>
      <c r="C60" s="35">
        <v>150</v>
      </c>
    </row>
    <row r="61" spans="2:3" x14ac:dyDescent="0.2">
      <c r="B61" s="34" t="s">
        <v>61</v>
      </c>
      <c r="C61" s="35">
        <v>61.63</v>
      </c>
    </row>
    <row r="62" spans="2:3" x14ac:dyDescent="0.2">
      <c r="B62" s="34" t="s">
        <v>60</v>
      </c>
      <c r="C62" s="35">
        <v>75</v>
      </c>
    </row>
    <row r="63" spans="2:3" x14ac:dyDescent="0.2">
      <c r="B63" s="34" t="s">
        <v>58</v>
      </c>
      <c r="C63" s="35">
        <v>4.84</v>
      </c>
    </row>
    <row r="64" spans="2:3" x14ac:dyDescent="0.2">
      <c r="B64" s="34" t="s">
        <v>59</v>
      </c>
      <c r="C64" s="35">
        <v>14.9</v>
      </c>
    </row>
    <row r="65" spans="2:3" x14ac:dyDescent="0.2">
      <c r="B65" s="34" t="s">
        <v>81</v>
      </c>
      <c r="C65" s="35">
        <v>108.9</v>
      </c>
    </row>
    <row r="66" spans="2:3" x14ac:dyDescent="0.2">
      <c r="B66" s="34" t="s">
        <v>62</v>
      </c>
      <c r="C66" s="35">
        <v>74.98</v>
      </c>
    </row>
    <row r="67" spans="2:3" x14ac:dyDescent="0.2">
      <c r="B67" s="34" t="s">
        <v>80</v>
      </c>
      <c r="C67" s="35">
        <v>79.98</v>
      </c>
    </row>
    <row r="68" spans="2:3" x14ac:dyDescent="0.2">
      <c r="B68" s="34" t="s">
        <v>62</v>
      </c>
      <c r="C68" s="35">
        <v>20</v>
      </c>
    </row>
    <row r="69" spans="2:3" x14ac:dyDescent="0.2">
      <c r="B69" s="34" t="s">
        <v>82</v>
      </c>
      <c r="C69" s="35">
        <v>28.47</v>
      </c>
    </row>
    <row r="70" spans="2:3" x14ac:dyDescent="0.2">
      <c r="B70" s="34"/>
      <c r="C70" s="35"/>
    </row>
    <row r="71" spans="2:3" x14ac:dyDescent="0.2">
      <c r="B71" s="34"/>
      <c r="C71" s="35"/>
    </row>
    <row r="72" spans="2:3" ht="13.5" thickBot="1" x14ac:dyDescent="0.25">
      <c r="B72" s="36" t="s">
        <v>63</v>
      </c>
      <c r="C72" s="37">
        <f>SUM(C58:C71)</f>
        <v>697.15</v>
      </c>
    </row>
    <row r="73" spans="2:3" ht="13.5" thickTop="1" x14ac:dyDescent="0.2">
      <c r="C73" s="29"/>
    </row>
    <row r="74" spans="2:3" x14ac:dyDescent="0.2">
      <c r="C74" s="29"/>
    </row>
    <row r="75" spans="2:3" x14ac:dyDescent="0.2">
      <c r="C75" s="29"/>
    </row>
    <row r="76" spans="2:3" x14ac:dyDescent="0.2">
      <c r="C76" s="29"/>
    </row>
    <row r="77" spans="2:3" x14ac:dyDescent="0.2">
      <c r="C77" s="29"/>
    </row>
    <row r="78" spans="2:3" x14ac:dyDescent="0.2">
      <c r="C78" s="29"/>
    </row>
    <row r="79" spans="2:3" x14ac:dyDescent="0.2">
      <c r="C79" s="29"/>
    </row>
    <row r="80" spans="2:3" x14ac:dyDescent="0.2">
      <c r="C80" s="29"/>
    </row>
    <row r="81" spans="3:3" x14ac:dyDescent="0.2">
      <c r="C81" s="29"/>
    </row>
    <row r="82" spans="3:3" x14ac:dyDescent="0.2">
      <c r="C82" s="29"/>
    </row>
    <row r="83" spans="3:3" x14ac:dyDescent="0.2">
      <c r="C83" s="29"/>
    </row>
    <row r="84" spans="3:3" x14ac:dyDescent="0.2">
      <c r="C84" s="29"/>
    </row>
    <row r="85" spans="3:3" x14ac:dyDescent="0.2">
      <c r="C85" s="29"/>
    </row>
    <row r="86" spans="3:3" x14ac:dyDescent="0.2">
      <c r="C86" s="29"/>
    </row>
    <row r="87" spans="3:3" x14ac:dyDescent="0.2">
      <c r="C87" s="29"/>
    </row>
    <row r="88" spans="3:3" x14ac:dyDescent="0.2">
      <c r="C88" s="29"/>
    </row>
    <row r="89" spans="3:3" x14ac:dyDescent="0.2">
      <c r="C89" s="29"/>
    </row>
    <row r="90" spans="3:3" x14ac:dyDescent="0.2">
      <c r="C90" s="29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5DEE-CAF4-4AA2-8592-D6261B7A9BE6}">
  <dimension ref="A1:O23"/>
  <sheetViews>
    <sheetView workbookViewId="0">
      <selection activeCell="L29" sqref="L29"/>
    </sheetView>
  </sheetViews>
  <sheetFormatPr defaultColWidth="8.85546875" defaultRowHeight="12.75" x14ac:dyDescent="0.2"/>
  <cols>
    <col min="1" max="2" width="29.28515625" customWidth="1"/>
    <col min="3" max="3" width="9.28515625" customWidth="1"/>
    <col min="12" max="12" width="10.7109375" bestFit="1" customWidth="1"/>
    <col min="15" max="15" width="12.42578125" customWidth="1"/>
  </cols>
  <sheetData>
    <row r="1" spans="1:15" ht="15" customHeight="1" x14ac:dyDescent="0.2">
      <c r="A1" s="10" t="s">
        <v>0</v>
      </c>
      <c r="B1" s="10" t="s">
        <v>15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</row>
    <row r="2" spans="1:15" ht="15" customHeight="1" x14ac:dyDescent="0.2">
      <c r="A2" s="9" t="s">
        <v>18</v>
      </c>
      <c r="B2" s="9" t="s">
        <v>14</v>
      </c>
      <c r="C2" s="11">
        <v>10</v>
      </c>
      <c r="D2" s="11">
        <f>120+25+10</f>
        <v>155</v>
      </c>
      <c r="E2" s="11">
        <f>120+10</f>
        <v>130</v>
      </c>
      <c r="F2" s="11">
        <f>120+10</f>
        <v>130</v>
      </c>
      <c r="G2" s="11">
        <f>120+10</f>
        <v>130</v>
      </c>
      <c r="H2" s="11">
        <f>120+10+10</f>
        <v>140</v>
      </c>
      <c r="I2" s="11">
        <f>10</f>
        <v>10</v>
      </c>
      <c r="J2" s="11">
        <f>10</f>
        <v>10</v>
      </c>
      <c r="K2" s="11">
        <f>10</f>
        <v>10</v>
      </c>
      <c r="L2" s="11">
        <f>120+10</f>
        <v>130</v>
      </c>
      <c r="M2" s="11">
        <f>4500+2250+10</f>
        <v>6760</v>
      </c>
      <c r="N2" s="11">
        <f>10</f>
        <v>10</v>
      </c>
      <c r="O2" s="11">
        <f>SUM(C2:N2)</f>
        <v>7625</v>
      </c>
    </row>
    <row r="3" spans="1:15" ht="15" customHeight="1" x14ac:dyDescent="0.2">
      <c r="A3" s="9" t="s">
        <v>19</v>
      </c>
      <c r="B3" s="9" t="s">
        <v>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f t="shared" ref="O3:O5" si="0">SUM(C3:N3)</f>
        <v>0</v>
      </c>
    </row>
    <row r="4" spans="1:15" ht="15" customHeight="1" x14ac:dyDescent="0.2">
      <c r="A4" s="9" t="s">
        <v>20</v>
      </c>
      <c r="B4" s="9" t="s">
        <v>14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f t="shared" si="0"/>
        <v>0</v>
      </c>
    </row>
    <row r="5" spans="1:15" ht="15" customHeight="1" x14ac:dyDescent="0.2">
      <c r="A5" s="9"/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 t="shared" si="0"/>
        <v>0</v>
      </c>
    </row>
    <row r="6" spans="1:15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3.5" thickBot="1" x14ac:dyDescent="0.25">
      <c r="A7" s="12" t="s">
        <v>46</v>
      </c>
      <c r="B7" s="12"/>
      <c r="C7" s="13">
        <f t="shared" ref="C7:O7" si="1">SUM(C2:C5)</f>
        <v>10</v>
      </c>
      <c r="D7" s="13">
        <f t="shared" si="1"/>
        <v>155</v>
      </c>
      <c r="E7" s="13">
        <f t="shared" si="1"/>
        <v>130</v>
      </c>
      <c r="F7" s="13">
        <f t="shared" si="1"/>
        <v>130</v>
      </c>
      <c r="G7" s="13">
        <f t="shared" si="1"/>
        <v>130</v>
      </c>
      <c r="H7" s="13">
        <f t="shared" si="1"/>
        <v>140</v>
      </c>
      <c r="I7" s="13">
        <f t="shared" si="1"/>
        <v>10</v>
      </c>
      <c r="J7" s="13">
        <f t="shared" si="1"/>
        <v>10</v>
      </c>
      <c r="K7" s="13">
        <f t="shared" si="1"/>
        <v>10</v>
      </c>
      <c r="L7" s="13">
        <f t="shared" si="1"/>
        <v>130</v>
      </c>
      <c r="M7" s="13">
        <f t="shared" si="1"/>
        <v>6760</v>
      </c>
      <c r="N7" s="13">
        <f t="shared" si="1"/>
        <v>10</v>
      </c>
      <c r="O7" s="13">
        <f t="shared" si="1"/>
        <v>7625</v>
      </c>
    </row>
    <row r="8" spans="1:15" ht="13.5" thickTop="1" x14ac:dyDescent="0.2"/>
    <row r="9" spans="1:15" x14ac:dyDescent="0.2">
      <c r="O9" s="14"/>
    </row>
    <row r="10" spans="1:15" x14ac:dyDescent="0.2">
      <c r="L10" s="19" t="s">
        <v>14</v>
      </c>
      <c r="M10" s="20"/>
      <c r="N10" s="20"/>
      <c r="O10" s="21">
        <v>7625</v>
      </c>
    </row>
    <row r="11" spans="1:15" x14ac:dyDescent="0.2">
      <c r="L11" s="20"/>
      <c r="M11" s="20"/>
      <c r="N11" s="20"/>
      <c r="O11" s="22"/>
    </row>
    <row r="12" spans="1:15" ht="13.5" thickBot="1" x14ac:dyDescent="0.25">
      <c r="L12" s="12" t="s">
        <v>13</v>
      </c>
      <c r="M12" s="12"/>
      <c r="N12" s="12"/>
      <c r="O12" s="23">
        <f>O7-O10</f>
        <v>0</v>
      </c>
    </row>
    <row r="13" spans="1:15" ht="13.5" thickTop="1" x14ac:dyDescent="0.2"/>
    <row r="16" spans="1:15" x14ac:dyDescent="0.2">
      <c r="O16">
        <f>O7-O10</f>
        <v>0</v>
      </c>
    </row>
    <row r="17" spans="1:2" x14ac:dyDescent="0.2">
      <c r="A17" s="26" t="s">
        <v>50</v>
      </c>
      <c r="B17" s="27"/>
    </row>
    <row r="18" spans="1:2" x14ac:dyDescent="0.2">
      <c r="A18" s="26" t="s">
        <v>51</v>
      </c>
      <c r="B18" s="27">
        <v>7625</v>
      </c>
    </row>
    <row r="19" spans="1:2" x14ac:dyDescent="0.2">
      <c r="A19" s="26" t="s">
        <v>67</v>
      </c>
      <c r="B19" s="27"/>
    </row>
    <row r="20" spans="1:2" x14ac:dyDescent="0.2">
      <c r="A20" s="26"/>
      <c r="B20" s="27"/>
    </row>
    <row r="21" spans="1:2" x14ac:dyDescent="0.2">
      <c r="A21" s="26"/>
      <c r="B21" s="27"/>
    </row>
    <row r="22" spans="1:2" ht="13.5" thickBot="1" x14ac:dyDescent="0.25">
      <c r="A22" s="12" t="s">
        <v>46</v>
      </c>
      <c r="B22" s="28">
        <f>SUM(B17:B21)</f>
        <v>7625</v>
      </c>
    </row>
    <row r="23" spans="1:2" ht="13.5" thickTop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26B2-62A6-4676-AEFB-66D5E72D0901}">
  <dimension ref="A2:B34"/>
  <sheetViews>
    <sheetView workbookViewId="0">
      <selection activeCell="A22" sqref="A22"/>
    </sheetView>
  </sheetViews>
  <sheetFormatPr defaultColWidth="8.85546875" defaultRowHeight="12.75" x14ac:dyDescent="0.2"/>
  <cols>
    <col min="1" max="1" width="37.85546875" bestFit="1" customWidth="1"/>
    <col min="2" max="2" width="27.140625" style="29" customWidth="1"/>
  </cols>
  <sheetData>
    <row r="2" spans="1:2" x14ac:dyDescent="0.2">
      <c r="A2" s="30" t="s">
        <v>98</v>
      </c>
      <c r="B2" s="31">
        <v>390.29</v>
      </c>
    </row>
    <row r="3" spans="1:2" x14ac:dyDescent="0.2">
      <c r="A3" s="30" t="s">
        <v>97</v>
      </c>
      <c r="B3" s="31">
        <v>39.99</v>
      </c>
    </row>
    <row r="4" spans="1:2" x14ac:dyDescent="0.2">
      <c r="A4" s="30" t="s">
        <v>96</v>
      </c>
      <c r="B4" s="31">
        <v>31.8</v>
      </c>
    </row>
    <row r="5" spans="1:2" x14ac:dyDescent="0.2">
      <c r="A5" s="30" t="s">
        <v>95</v>
      </c>
      <c r="B5" s="31">
        <v>8</v>
      </c>
    </row>
    <row r="6" spans="1:2" x14ac:dyDescent="0.2">
      <c r="A6" s="30" t="s">
        <v>94</v>
      </c>
      <c r="B6" s="31">
        <v>24.5</v>
      </c>
    </row>
    <row r="7" spans="1:2" x14ac:dyDescent="0.2">
      <c r="A7" s="30" t="s">
        <v>93</v>
      </c>
      <c r="B7" s="31">
        <v>9.35</v>
      </c>
    </row>
    <row r="8" spans="1:2" x14ac:dyDescent="0.2">
      <c r="A8" s="30" t="s">
        <v>92</v>
      </c>
      <c r="B8" s="31">
        <v>12.47</v>
      </c>
    </row>
    <row r="9" spans="1:2" x14ac:dyDescent="0.2">
      <c r="A9" s="30" t="s">
        <v>91</v>
      </c>
      <c r="B9" s="31">
        <v>17.5</v>
      </c>
    </row>
    <row r="10" spans="1:2" x14ac:dyDescent="0.2">
      <c r="A10" s="30" t="s">
        <v>90</v>
      </c>
      <c r="B10" s="31">
        <v>8.85</v>
      </c>
    </row>
    <row r="11" spans="1:2" x14ac:dyDescent="0.2">
      <c r="A11" s="30" t="s">
        <v>74</v>
      </c>
      <c r="B11" s="31">
        <f>11+9.99</f>
        <v>20.990000000000002</v>
      </c>
    </row>
    <row r="12" spans="1:2" x14ac:dyDescent="0.2">
      <c r="A12" s="30" t="s">
        <v>72</v>
      </c>
      <c r="B12" s="31">
        <v>26.96</v>
      </c>
    </row>
    <row r="13" spans="1:2" x14ac:dyDescent="0.2">
      <c r="A13" s="30" t="s">
        <v>89</v>
      </c>
      <c r="B13" s="31">
        <v>39.99</v>
      </c>
    </row>
    <row r="14" spans="1:2" x14ac:dyDescent="0.2">
      <c r="A14" s="30" t="s">
        <v>88</v>
      </c>
      <c r="B14" s="31">
        <v>16.8</v>
      </c>
    </row>
    <row r="15" spans="1:2" x14ac:dyDescent="0.2">
      <c r="A15" s="30" t="s">
        <v>87</v>
      </c>
      <c r="B15" s="31">
        <v>308</v>
      </c>
    </row>
    <row r="16" spans="1:2" x14ac:dyDescent="0.2">
      <c r="A16" s="30" t="s">
        <v>86</v>
      </c>
      <c r="B16" s="31">
        <v>72.45</v>
      </c>
    </row>
    <row r="17" spans="1:2" x14ac:dyDescent="0.2">
      <c r="A17" s="30"/>
      <c r="B17" s="31"/>
    </row>
    <row r="18" spans="1:2" ht="13.5" thickBot="1" x14ac:dyDescent="0.25">
      <c r="A18" s="32" t="s">
        <v>57</v>
      </c>
      <c r="B18" s="33">
        <f>SUM(B2:B17)</f>
        <v>1027.94</v>
      </c>
    </row>
    <row r="19" spans="1:2" ht="13.5" thickTop="1" x14ac:dyDescent="0.2">
      <c r="B19"/>
    </row>
    <row r="20" spans="1:2" x14ac:dyDescent="0.2">
      <c r="B20"/>
    </row>
    <row r="24" spans="1:2" ht="15" x14ac:dyDescent="0.2">
      <c r="A24" s="38" t="s">
        <v>56</v>
      </c>
      <c r="B24" s="39">
        <f>B5+B7+B14</f>
        <v>34.150000000000006</v>
      </c>
    </row>
    <row r="25" spans="1:2" ht="15" x14ac:dyDescent="0.2">
      <c r="A25" s="38" t="s">
        <v>64</v>
      </c>
      <c r="B25" s="39">
        <f>B4+B6+B15</f>
        <v>364.3</v>
      </c>
    </row>
    <row r="26" spans="1:2" ht="15" x14ac:dyDescent="0.2">
      <c r="A26" s="43" t="s">
        <v>99</v>
      </c>
      <c r="B26" s="42">
        <f>B8+B10+B12</f>
        <v>48.28</v>
      </c>
    </row>
    <row r="27" spans="1:2" ht="15" x14ac:dyDescent="0.2">
      <c r="A27" s="38" t="s">
        <v>65</v>
      </c>
      <c r="B27" s="39">
        <f>B11+B3</f>
        <v>60.980000000000004</v>
      </c>
    </row>
    <row r="28" spans="1:2" ht="15" x14ac:dyDescent="0.2">
      <c r="A28" s="38" t="s">
        <v>35</v>
      </c>
      <c r="B28" s="39">
        <v>520.23</v>
      </c>
    </row>
    <row r="29" spans="1:2" ht="15" x14ac:dyDescent="0.2">
      <c r="A29" s="38"/>
      <c r="B29" s="39"/>
    </row>
    <row r="30" spans="1:2" ht="16.5" thickBot="1" x14ac:dyDescent="0.3">
      <c r="A30" s="40" t="s">
        <v>46</v>
      </c>
      <c r="B30" s="41">
        <f>SUM(B24:B29)</f>
        <v>1027.94</v>
      </c>
    </row>
    <row r="31" spans="1:2" ht="13.5" thickTop="1" x14ac:dyDescent="0.2"/>
    <row r="34" spans="2:2" x14ac:dyDescent="0.2">
      <c r="B34" s="29">
        <f>B18-B30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Income statement SLAPI-ABA</vt:lpstr>
      <vt:lpstr>Expenses ING 285920</vt:lpstr>
      <vt:lpstr>Income ING 285920</vt:lpstr>
      <vt:lpstr>Detail several-Office Exp</vt:lpstr>
      <vt:lpstr>AfdrukgebiedSjabloon</vt:lpstr>
      <vt:lpstr>Netto_inkomsten</vt:lpstr>
      <vt:lpstr>Netto_verkopen</vt:lpstr>
      <vt:lpstr>'Income statement SLAPI-ABA'!Print_Area</vt:lpstr>
      <vt:lpstr>Totale_onkosten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2018-12-13T13:03:11Z</dcterms:created>
  <dcterms:modified xsi:type="dcterms:W3CDTF">2024-03-21T17:27:42Z</dcterms:modified>
</cp:coreProperties>
</file>